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/>
  <mc:AlternateContent xmlns:mc="http://schemas.openxmlformats.org/markup-compatibility/2006">
    <mc:Choice Requires="x15">
      <x15ac:absPath xmlns:x15ac="http://schemas.microsoft.com/office/spreadsheetml/2010/11/ac" url="/Users/tdacko/Documents/Arbor Dakota/Tools/Sales Forecast/"/>
    </mc:Choice>
  </mc:AlternateContent>
  <xr:revisionPtr revIDLastSave="0" documentId="8_{4A2A8156-DF32-684A-9447-95442897BBEB}" xr6:coauthVersionLast="36" xr6:coauthVersionMax="36" xr10:uidLastSave="{00000000-0000-0000-0000-000000000000}"/>
  <bookViews>
    <workbookView xWindow="0" yWindow="460" windowWidth="28800" windowHeight="16480" tabRatio="500" xr2:uid="{00000000-000D-0000-FFFF-FFFF00000000}"/>
  </bookViews>
  <sheets>
    <sheet name="Sales Forecast 2017-03-09" sheetId="1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6" i="1" l="1"/>
  <c r="J37" i="1"/>
  <c r="J38" i="1"/>
  <c r="J39" i="1"/>
  <c r="J40" i="1"/>
  <c r="J41" i="1"/>
  <c r="J42" i="1"/>
  <c r="J35" i="1"/>
  <c r="J27" i="1"/>
  <c r="J28" i="1"/>
  <c r="J29" i="1"/>
  <c r="J30" i="1"/>
  <c r="J31" i="1"/>
  <c r="J32" i="1"/>
  <c r="J17" i="1"/>
  <c r="J18" i="1"/>
  <c r="J19" i="1"/>
  <c r="J20" i="1"/>
  <c r="J21" i="1"/>
  <c r="J22" i="1"/>
  <c r="J23" i="1"/>
  <c r="I43" i="1"/>
  <c r="I33" i="1"/>
  <c r="I24" i="1"/>
  <c r="I14" i="1"/>
  <c r="I4" i="1"/>
  <c r="I3" i="1"/>
  <c r="I6" i="1"/>
  <c r="I7" i="1"/>
  <c r="I9" i="1"/>
  <c r="I10" i="1"/>
  <c r="I11" i="1"/>
  <c r="I12" i="1"/>
  <c r="I13" i="1"/>
  <c r="I16" i="1"/>
  <c r="I17" i="1"/>
  <c r="I18" i="1"/>
  <c r="I19" i="1"/>
  <c r="I20" i="1"/>
  <c r="I21" i="1"/>
  <c r="I22" i="1"/>
  <c r="I23" i="1"/>
  <c r="I26" i="1"/>
  <c r="I27" i="1"/>
  <c r="I28" i="1"/>
  <c r="I29" i="1"/>
  <c r="I30" i="1"/>
  <c r="I31" i="1"/>
  <c r="I32" i="1"/>
  <c r="I35" i="1"/>
  <c r="I36" i="1"/>
  <c r="I37" i="1"/>
  <c r="I38" i="1"/>
  <c r="I39" i="1"/>
  <c r="I40" i="1"/>
  <c r="I41" i="1"/>
  <c r="I42" i="1"/>
  <c r="I2" i="1"/>
  <c r="G36" i="1" l="1"/>
  <c r="G37" i="1"/>
  <c r="G38" i="1"/>
  <c r="G39" i="1"/>
  <c r="G40" i="1"/>
  <c r="G41" i="1"/>
  <c r="G42" i="1"/>
  <c r="G35" i="1"/>
  <c r="G43" i="1" s="1"/>
  <c r="G28" i="1"/>
  <c r="G29" i="1"/>
  <c r="G30" i="1"/>
  <c r="G31" i="1"/>
  <c r="G32" i="1"/>
  <c r="G27" i="1"/>
  <c r="G26" i="1"/>
  <c r="J26" i="1" s="1"/>
  <c r="G17" i="1"/>
  <c r="G18" i="1"/>
  <c r="G19" i="1"/>
  <c r="G20" i="1"/>
  <c r="G21" i="1"/>
  <c r="G22" i="1"/>
  <c r="G23" i="1"/>
  <c r="G16" i="1"/>
  <c r="J16" i="1" s="1"/>
  <c r="F43" i="1"/>
  <c r="E43" i="1"/>
  <c r="F33" i="1"/>
  <c r="E33" i="1"/>
  <c r="F24" i="1"/>
  <c r="E24" i="1"/>
  <c r="F14" i="1"/>
  <c r="E14" i="1"/>
  <c r="G10" i="1"/>
  <c r="J10" i="1" s="1"/>
  <c r="G11" i="1"/>
  <c r="G12" i="1"/>
  <c r="G13" i="1"/>
  <c r="G9" i="1"/>
  <c r="J9" i="1" s="1"/>
  <c r="G6" i="1"/>
  <c r="E4" i="1"/>
  <c r="G3" i="1"/>
  <c r="J3" i="1" s="1"/>
  <c r="J4" i="1" s="1"/>
  <c r="G2" i="1"/>
  <c r="J12" i="1"/>
  <c r="J13" i="1"/>
  <c r="J11" i="1"/>
  <c r="J6" i="1"/>
  <c r="J7" i="1" s="1"/>
  <c r="G7" i="1"/>
  <c r="J43" i="1"/>
  <c r="J14" i="1" l="1"/>
  <c r="J24" i="1"/>
  <c r="J33" i="1"/>
  <c r="G14" i="1"/>
  <c r="G33" i="1"/>
  <c r="F4" i="1"/>
  <c r="G4" i="1" s="1"/>
  <c r="G24" i="1"/>
</calcChain>
</file>

<file path=xl/sharedStrings.xml><?xml version="1.0" encoding="utf-8"?>
<sst xmlns="http://schemas.openxmlformats.org/spreadsheetml/2006/main" count="168" uniqueCount="88">
  <si>
    <t>Deal Name</t>
  </si>
  <si>
    <t>Deal Stage</t>
  </si>
  <si>
    <t>Source</t>
  </si>
  <si>
    <t>Amount</t>
  </si>
  <si>
    <t>Probability</t>
  </si>
  <si>
    <t>Closed Won</t>
  </si>
  <si>
    <t>Demo</t>
  </si>
  <si>
    <t>Proposal Sent</t>
  </si>
  <si>
    <t>Reference</t>
  </si>
  <si>
    <t>Contract Sent</t>
  </si>
  <si>
    <t>Discovery Call</t>
  </si>
  <si>
    <t>Focused Lead</t>
  </si>
  <si>
    <t>Referral</t>
  </si>
  <si>
    <t>March Total</t>
  </si>
  <si>
    <t>April Total</t>
  </si>
  <si>
    <t>May Total</t>
  </si>
  <si>
    <t>June Total</t>
  </si>
  <si>
    <t>Company 1</t>
  </si>
  <si>
    <t>Company 2</t>
  </si>
  <si>
    <t>Company 3</t>
  </si>
  <si>
    <t>Company 4</t>
  </si>
  <si>
    <t>Company 5</t>
  </si>
  <si>
    <t>Company 6</t>
  </si>
  <si>
    <t>Company 7</t>
  </si>
  <si>
    <t>Company 8</t>
  </si>
  <si>
    <t>Company 9</t>
  </si>
  <si>
    <t>Company 10</t>
  </si>
  <si>
    <t>Company 11</t>
  </si>
  <si>
    <t>Company 12</t>
  </si>
  <si>
    <t>Company 13</t>
  </si>
  <si>
    <t>Company 14</t>
  </si>
  <si>
    <t>Company 15</t>
  </si>
  <si>
    <t>Company 16</t>
  </si>
  <si>
    <t>Company 17</t>
  </si>
  <si>
    <t>Company 18</t>
  </si>
  <si>
    <t>Company 19</t>
  </si>
  <si>
    <t>Company 20</t>
  </si>
  <si>
    <t>Company 21</t>
  </si>
  <si>
    <t>Company 22</t>
  </si>
  <si>
    <t>Company 23</t>
  </si>
  <si>
    <t>Company 24</t>
  </si>
  <si>
    <t>Company 25</t>
  </si>
  <si>
    <t>Company 26</t>
  </si>
  <si>
    <t>Company 27</t>
  </si>
  <si>
    <t>Company 28</t>
  </si>
  <si>
    <t>Company 29</t>
  </si>
  <si>
    <t>Company 30</t>
  </si>
  <si>
    <t>Company 31</t>
  </si>
  <si>
    <t>Rep 1</t>
  </si>
  <si>
    <t>Rep 2</t>
  </si>
  <si>
    <t>Webinar</t>
  </si>
  <si>
    <t>eBook Mailing</t>
  </si>
  <si>
    <t>Website</t>
  </si>
  <si>
    <t>Conference</t>
  </si>
  <si>
    <t>Sales Rep Mailing</t>
  </si>
  <si>
    <t>Quota</t>
  </si>
  <si>
    <t>Next Steps</t>
  </si>
  <si>
    <t>Closed</t>
  </si>
  <si>
    <t>Will send contract</t>
  </si>
  <si>
    <t>Reference said call went wll.  Will send proposal</t>
  </si>
  <si>
    <t>Just did demo but prospect wamts to be implemented by April 10</t>
  </si>
  <si>
    <t>Will send contract.  Waiting for feedback on proposal</t>
  </si>
  <si>
    <t>Waiting for signatures</t>
  </si>
  <si>
    <t>Will send contract this week</t>
  </si>
  <si>
    <t>Demo went well.  Wants to move quickly</t>
  </si>
  <si>
    <t>Am trying to contac decision maker</t>
  </si>
  <si>
    <t>Will schedule reference call</t>
  </si>
  <si>
    <t>Am scheduling the demo this week.  Very interested</t>
  </si>
  <si>
    <t>enter notes here</t>
  </si>
  <si>
    <t>Must scheudle dicovery call</t>
  </si>
  <si>
    <t>Owner</t>
  </si>
  <si>
    <t xml:space="preserve">Webinar </t>
  </si>
  <si>
    <t>January Total</t>
  </si>
  <si>
    <t>February Total</t>
  </si>
  <si>
    <t>Days on Forecast</t>
  </si>
  <si>
    <t>Current Pilot</t>
  </si>
  <si>
    <t>Rep 3</t>
  </si>
  <si>
    <t>Why does Rep 3 have so few opportunities forecasted?</t>
  </si>
  <si>
    <t>Subscription</t>
  </si>
  <si>
    <t>Services</t>
  </si>
  <si>
    <t>Expected Close Date</t>
  </si>
  <si>
    <t>Why do we have Company 10 on the sales forecast for $144 and it has been on for 214 days?</t>
  </si>
  <si>
    <t>Why do we have Company 8 on the sales forecast for this onth when they are only I nthe demo stage?</t>
  </si>
  <si>
    <t>Why do we ave Company 7 forecasted for this month when we have not yet sent a proposal?</t>
  </si>
  <si>
    <t>We have too many opportunities forecasted for the next 3 months that are really early-stage deals</t>
  </si>
  <si>
    <t>We should pay attention to the higher dollr volume opportunities (over $70k)</t>
  </si>
  <si>
    <t>PA Subscription</t>
  </si>
  <si>
    <t>PA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</si>
</sst>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2" formatCode="_(&quot;$&quot;* #,##0_);_(&quot;$&quot;* \(#,##0\);_(&quot;$&quot;* &quot;-&quot;_);_(@_)"/>
    <numFmt numFmtId="164" formatCode="mm/dd/yy;@"/>
    <numFmt numFmtId="165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6" fontId="0" fillId="0" borderId="0" xfId="0" applyNumberFormat="1"/>
    <xf numFmtId="9" fontId="0" fillId="0" borderId="0" xfId="0" applyNumberFormat="1"/>
    <xf numFmtId="164" fontId="0" fillId="0" borderId="0" xfId="0" applyNumberFormat="1"/>
    <xf numFmtId="0" fontId="1" fillId="0" borderId="0" xfId="0" applyFont="1"/>
    <xf numFmtId="0" fontId="0" fillId="2" borderId="0" xfId="0" applyFill="1"/>
    <xf numFmtId="0" fontId="0" fillId="0" borderId="0" xfId="0" applyFill="1"/>
    <xf numFmtId="6" fontId="0" fillId="2" borderId="0" xfId="0" applyNumberFormat="1" applyFill="1"/>
    <xf numFmtId="9" fontId="0" fillId="2" borderId="0" xfId="0" applyNumberFormat="1" applyFill="1"/>
    <xf numFmtId="164" fontId="0" fillId="2" borderId="0" xfId="0" applyNumberFormat="1" applyFill="1"/>
    <xf numFmtId="42" fontId="0" fillId="0" borderId="0" xfId="0" applyNumberFormat="1"/>
    <xf numFmtId="42" fontId="0" fillId="2" borderId="0" xfId="0" applyNumberFormat="1" applyFill="1"/>
    <xf numFmtId="9" fontId="0" fillId="0" borderId="0" xfId="0" applyNumberFormat="1" applyFill="1"/>
    <xf numFmtId="0" fontId="1" fillId="0" borderId="0" xfId="0" applyFont="1" applyAlignment="1">
      <alignment horizontal="center"/>
    </xf>
    <xf numFmtId="0" fontId="0" fillId="3" borderId="0" xfId="0" applyFill="1"/>
    <xf numFmtId="3" fontId="0" fillId="0" borderId="0" xfId="0" applyNumberFormat="1" applyAlignment="1">
      <alignment horizontal="center"/>
    </xf>
    <xf numFmtId="3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6" fontId="0" fillId="3" borderId="0" xfId="0" applyNumberFormat="1" applyFill="1"/>
    <xf numFmtId="3" fontId="0" fillId="3" borderId="0" xfId="0" applyNumberFormat="1" applyFill="1" applyAlignment="1">
      <alignment horizontal="center"/>
    </xf>
    <xf numFmtId="165" fontId="0" fillId="0" borderId="0" xfId="0" applyNumberFormat="1"/>
    <xf numFmtId="165" fontId="0" fillId="2" borderId="0" xfId="0" applyNumberFormat="1" applyFill="1"/>
    <xf numFmtId="165" fontId="0" fillId="3" borderId="0" xfId="0" applyNumberFormat="1" applyFill="1"/>
    <xf numFmtId="9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4"/>
  <sheetViews>
    <sheetView tabSelected="1" workbookViewId="0">
      <selection activeCell="H9" sqref="H9"/>
    </sheetView>
  </sheetViews>
  <sheetFormatPr baseColWidth="10" defaultRowHeight="16" x14ac:dyDescent="0.2"/>
  <cols>
    <col min="1" max="1" width="21.33203125" customWidth="1"/>
    <col min="2" max="2" width="13.6640625" customWidth="1"/>
    <col min="4" max="4" width="16.6640625" customWidth="1"/>
    <col min="5" max="5" width="12.6640625" customWidth="1"/>
    <col min="6" max="6" width="12" customWidth="1"/>
    <col min="9" max="9" width="13.83203125" bestFit="1" customWidth="1"/>
    <col min="11" max="11" width="17.5" customWidth="1"/>
    <col min="12" max="12" width="10.6640625" customWidth="1"/>
    <col min="13" max="13" width="15.1640625" bestFit="1" customWidth="1"/>
    <col min="14" max="14" width="54.33203125" bestFit="1" customWidth="1"/>
    <col min="15" max="15" width="62.6640625" bestFit="1" customWidth="1"/>
  </cols>
  <sheetData>
    <row r="1" spans="1:15" s="4" customFormat="1" x14ac:dyDescent="0.2">
      <c r="A1" s="4" t="s">
        <v>0</v>
      </c>
      <c r="B1" s="4" t="s">
        <v>1</v>
      </c>
      <c r="C1" s="4" t="s">
        <v>70</v>
      </c>
      <c r="D1" s="4" t="s">
        <v>2</v>
      </c>
      <c r="E1" s="4" t="s">
        <v>78</v>
      </c>
      <c r="F1" s="4" t="s">
        <v>79</v>
      </c>
      <c r="G1" s="4" t="s">
        <v>3</v>
      </c>
      <c r="H1" s="4" t="s">
        <v>4</v>
      </c>
      <c r="I1" s="4" t="s">
        <v>86</v>
      </c>
      <c r="J1" s="4" t="s">
        <v>87</v>
      </c>
      <c r="K1" s="4" t="s">
        <v>80</v>
      </c>
      <c r="L1" s="13" t="s">
        <v>55</v>
      </c>
      <c r="M1" s="4" t="s">
        <v>74</v>
      </c>
      <c r="N1" s="4" t="s">
        <v>56</v>
      </c>
    </row>
    <row r="2" spans="1:15" x14ac:dyDescent="0.2">
      <c r="A2" t="s">
        <v>17</v>
      </c>
      <c r="B2" t="s">
        <v>5</v>
      </c>
      <c r="C2" t="s">
        <v>48</v>
      </c>
      <c r="D2" t="s">
        <v>12</v>
      </c>
      <c r="E2" s="20">
        <v>961</v>
      </c>
      <c r="F2" s="20"/>
      <c r="G2" s="1">
        <f>E2+F2</f>
        <v>961</v>
      </c>
      <c r="H2" s="2">
        <v>1</v>
      </c>
      <c r="I2" s="20">
        <f>E2*H2</f>
        <v>961</v>
      </c>
      <c r="J2" s="1">
        <v>961</v>
      </c>
      <c r="K2" s="3">
        <v>42744.627083333333</v>
      </c>
      <c r="L2" s="10"/>
      <c r="M2" s="15">
        <v>65</v>
      </c>
      <c r="N2" t="s">
        <v>57</v>
      </c>
    </row>
    <row r="3" spans="1:15" x14ac:dyDescent="0.2">
      <c r="A3" t="s">
        <v>18</v>
      </c>
      <c r="B3" t="s">
        <v>5</v>
      </c>
      <c r="C3" t="s">
        <v>49</v>
      </c>
      <c r="D3" t="s">
        <v>71</v>
      </c>
      <c r="E3" s="20">
        <v>10000</v>
      </c>
      <c r="F3" s="20">
        <v>1000</v>
      </c>
      <c r="G3" s="1">
        <f t="shared" ref="G3:G4" si="0">E3+F3</f>
        <v>11000</v>
      </c>
      <c r="H3" s="2">
        <v>1</v>
      </c>
      <c r="I3" s="20">
        <f t="shared" ref="I3:I42" si="1">E3*H3</f>
        <v>10000</v>
      </c>
      <c r="J3" s="1">
        <f>G3*H3</f>
        <v>11000</v>
      </c>
      <c r="K3" s="3"/>
      <c r="L3" s="10"/>
      <c r="M3" s="15">
        <v>122</v>
      </c>
      <c r="N3" t="s">
        <v>57</v>
      </c>
    </row>
    <row r="4" spans="1:15" s="5" customFormat="1" x14ac:dyDescent="0.2">
      <c r="A4" s="5" t="s">
        <v>72</v>
      </c>
      <c r="E4" s="21">
        <f>SUM(E2:E3)</f>
        <v>10961</v>
      </c>
      <c r="F4" s="21">
        <f>SUM(E4)</f>
        <v>10961</v>
      </c>
      <c r="G4" s="7">
        <f t="shared" si="0"/>
        <v>21922</v>
      </c>
      <c r="H4" s="8"/>
      <c r="I4" s="7">
        <f>SUM(I2:I3)</f>
        <v>10961</v>
      </c>
      <c r="J4" s="7">
        <f>SUM(J2:J3)</f>
        <v>11961</v>
      </c>
      <c r="K4" s="9"/>
      <c r="L4" s="11">
        <v>10000</v>
      </c>
      <c r="M4" s="16"/>
    </row>
    <row r="5" spans="1:15" x14ac:dyDescent="0.2">
      <c r="E5" s="20"/>
      <c r="F5" s="20"/>
      <c r="G5" s="1"/>
      <c r="H5" s="2"/>
      <c r="I5" s="20"/>
      <c r="J5" s="1"/>
      <c r="K5" s="3"/>
      <c r="L5" s="10"/>
      <c r="M5" s="15"/>
    </row>
    <row r="6" spans="1:15" x14ac:dyDescent="0.2">
      <c r="A6" t="s">
        <v>19</v>
      </c>
      <c r="B6" t="s">
        <v>5</v>
      </c>
      <c r="C6" t="s">
        <v>48</v>
      </c>
      <c r="D6" t="s">
        <v>51</v>
      </c>
      <c r="E6" s="20">
        <v>20000</v>
      </c>
      <c r="F6" s="20">
        <v>2000</v>
      </c>
      <c r="G6" s="1">
        <f>E6+F6</f>
        <v>22000</v>
      </c>
      <c r="H6" s="2">
        <v>1</v>
      </c>
      <c r="I6" s="20">
        <f t="shared" si="1"/>
        <v>20000</v>
      </c>
      <c r="J6" s="1">
        <f>G6*H6</f>
        <v>22000</v>
      </c>
      <c r="K6" s="3">
        <v>42787</v>
      </c>
      <c r="L6" s="10"/>
      <c r="M6" s="15">
        <v>105</v>
      </c>
      <c r="N6" t="s">
        <v>57</v>
      </c>
    </row>
    <row r="7" spans="1:15" s="5" customFormat="1" x14ac:dyDescent="0.2">
      <c r="A7" s="5" t="s">
        <v>73</v>
      </c>
      <c r="E7" s="21"/>
      <c r="F7" s="21"/>
      <c r="G7" s="7">
        <f>G6</f>
        <v>22000</v>
      </c>
      <c r="H7" s="8"/>
      <c r="I7" s="21">
        <f t="shared" si="1"/>
        <v>0</v>
      </c>
      <c r="J7" s="7">
        <f>J6</f>
        <v>22000</v>
      </c>
      <c r="K7" s="9"/>
      <c r="L7" s="11">
        <v>20000</v>
      </c>
      <c r="M7" s="16"/>
    </row>
    <row r="8" spans="1:15" x14ac:dyDescent="0.2">
      <c r="E8" s="20"/>
      <c r="F8" s="20"/>
      <c r="G8" s="1"/>
      <c r="H8" s="2"/>
      <c r="I8" s="20"/>
      <c r="J8" s="1"/>
      <c r="K8" s="3"/>
      <c r="L8" s="10"/>
      <c r="M8" s="15"/>
    </row>
    <row r="9" spans="1:15" x14ac:dyDescent="0.2">
      <c r="A9" t="s">
        <v>20</v>
      </c>
      <c r="B9" t="s">
        <v>5</v>
      </c>
      <c r="C9" t="s">
        <v>49</v>
      </c>
      <c r="D9" t="s">
        <v>50</v>
      </c>
      <c r="E9" s="20">
        <v>5000</v>
      </c>
      <c r="F9" s="20">
        <v>1000</v>
      </c>
      <c r="G9" s="1">
        <f>E9+F9</f>
        <v>6000</v>
      </c>
      <c r="H9" s="2">
        <v>1</v>
      </c>
      <c r="I9" s="20">
        <f t="shared" si="1"/>
        <v>5000</v>
      </c>
      <c r="J9" s="1">
        <f>G9*H9</f>
        <v>6000</v>
      </c>
      <c r="K9" s="3">
        <v>42795</v>
      </c>
      <c r="L9" s="10"/>
      <c r="M9" s="15">
        <v>96</v>
      </c>
      <c r="N9" t="s">
        <v>57</v>
      </c>
    </row>
    <row r="10" spans="1:15" x14ac:dyDescent="0.2">
      <c r="A10" s="6" t="s">
        <v>21</v>
      </c>
      <c r="B10" t="s">
        <v>7</v>
      </c>
      <c r="C10" t="s">
        <v>48</v>
      </c>
      <c r="D10" t="s">
        <v>12</v>
      </c>
      <c r="E10" s="20">
        <v>6000</v>
      </c>
      <c r="F10" s="20">
        <v>1000</v>
      </c>
      <c r="G10" s="1">
        <f t="shared" ref="G10:G13" si="2">E10+F10</f>
        <v>7000</v>
      </c>
      <c r="H10" s="2">
        <v>0.75</v>
      </c>
      <c r="I10" s="20">
        <f t="shared" si="1"/>
        <v>4500</v>
      </c>
      <c r="J10" s="1">
        <f>G10*H10</f>
        <v>5250</v>
      </c>
      <c r="K10" s="3">
        <v>42825</v>
      </c>
      <c r="L10" s="10"/>
      <c r="M10" s="15">
        <v>166</v>
      </c>
      <c r="N10" t="s">
        <v>58</v>
      </c>
    </row>
    <row r="11" spans="1:15" x14ac:dyDescent="0.2">
      <c r="A11" s="6" t="s">
        <v>22</v>
      </c>
      <c r="B11" t="s">
        <v>7</v>
      </c>
      <c r="C11" t="s">
        <v>48</v>
      </c>
      <c r="D11" t="s">
        <v>52</v>
      </c>
      <c r="E11" s="20">
        <v>2000</v>
      </c>
      <c r="F11" s="20"/>
      <c r="G11" s="1">
        <f t="shared" si="2"/>
        <v>2000</v>
      </c>
      <c r="H11" s="2">
        <v>0.75</v>
      </c>
      <c r="I11" s="20">
        <f t="shared" si="1"/>
        <v>1500</v>
      </c>
      <c r="J11" s="1">
        <f>G11*H11</f>
        <v>1500</v>
      </c>
      <c r="K11" s="3">
        <v>42825</v>
      </c>
      <c r="L11" s="10"/>
      <c r="M11" s="15">
        <v>101</v>
      </c>
      <c r="N11" t="s">
        <v>61</v>
      </c>
    </row>
    <row r="12" spans="1:15" x14ac:dyDescent="0.2">
      <c r="A12" t="s">
        <v>23</v>
      </c>
      <c r="B12" s="14" t="s">
        <v>8</v>
      </c>
      <c r="C12" t="s">
        <v>48</v>
      </c>
      <c r="D12" t="s">
        <v>52</v>
      </c>
      <c r="E12" s="20">
        <v>12000</v>
      </c>
      <c r="F12" s="20">
        <v>3600</v>
      </c>
      <c r="G12" s="1">
        <f t="shared" si="2"/>
        <v>15600</v>
      </c>
      <c r="H12" s="2">
        <v>0.6</v>
      </c>
      <c r="I12" s="20">
        <f t="shared" si="1"/>
        <v>7200</v>
      </c>
      <c r="J12" s="1">
        <f>G12*H12</f>
        <v>9360</v>
      </c>
      <c r="K12" s="3">
        <v>42825</v>
      </c>
      <c r="L12" s="10"/>
      <c r="M12" s="15">
        <v>75</v>
      </c>
      <c r="N12" t="s">
        <v>59</v>
      </c>
    </row>
    <row r="13" spans="1:15" x14ac:dyDescent="0.2">
      <c r="A13" s="6" t="s">
        <v>24</v>
      </c>
      <c r="B13" s="14" t="s">
        <v>6</v>
      </c>
      <c r="C13" t="s">
        <v>76</v>
      </c>
      <c r="D13" t="s">
        <v>50</v>
      </c>
      <c r="E13" s="20">
        <v>2000</v>
      </c>
      <c r="F13" s="20"/>
      <c r="G13" s="1">
        <f t="shared" si="2"/>
        <v>2000</v>
      </c>
      <c r="H13" s="2">
        <v>0.4</v>
      </c>
      <c r="I13" s="20">
        <f t="shared" si="1"/>
        <v>800</v>
      </c>
      <c r="J13" s="1">
        <f>G13*H13</f>
        <v>800</v>
      </c>
      <c r="K13" s="3">
        <v>42825</v>
      </c>
      <c r="L13" s="10"/>
      <c r="M13" s="15">
        <v>15</v>
      </c>
      <c r="N13" t="s">
        <v>60</v>
      </c>
      <c r="O13" s="6"/>
    </row>
    <row r="14" spans="1:15" s="5" customFormat="1" x14ac:dyDescent="0.2">
      <c r="A14" s="5" t="s">
        <v>13</v>
      </c>
      <c r="E14" s="21">
        <f>SUM(E9:E13)</f>
        <v>27000</v>
      </c>
      <c r="F14" s="21">
        <f>SUM(F9:F13)</f>
        <v>5600</v>
      </c>
      <c r="G14" s="7">
        <f>SUM(G9:G13)</f>
        <v>32600</v>
      </c>
      <c r="H14" s="8"/>
      <c r="I14" s="21">
        <f>SUM(I9:I13)</f>
        <v>19000</v>
      </c>
      <c r="J14" s="7">
        <f>SUM(J9:J13)</f>
        <v>22910</v>
      </c>
      <c r="K14" s="9"/>
      <c r="L14" s="11">
        <v>30000</v>
      </c>
      <c r="M14" s="16"/>
    </row>
    <row r="15" spans="1:15" x14ac:dyDescent="0.2">
      <c r="E15" s="20"/>
      <c r="F15" s="20"/>
      <c r="G15" s="1"/>
      <c r="H15" s="2"/>
      <c r="I15" s="20"/>
      <c r="J15" s="1"/>
      <c r="K15" s="3"/>
      <c r="L15" s="10"/>
      <c r="M15" s="15"/>
    </row>
    <row r="16" spans="1:15" x14ac:dyDescent="0.2">
      <c r="A16" t="s">
        <v>25</v>
      </c>
      <c r="B16" t="s">
        <v>9</v>
      </c>
      <c r="C16" t="s">
        <v>49</v>
      </c>
      <c r="D16" t="s">
        <v>52</v>
      </c>
      <c r="E16" s="20">
        <v>30000</v>
      </c>
      <c r="F16" s="20">
        <v>2724</v>
      </c>
      <c r="G16" s="1">
        <f>E16+F16</f>
        <v>32724</v>
      </c>
      <c r="H16" s="2">
        <v>0.9</v>
      </c>
      <c r="I16" s="20">
        <f t="shared" si="1"/>
        <v>27000</v>
      </c>
      <c r="J16" s="1">
        <f>G16*H16</f>
        <v>29451.600000000002</v>
      </c>
      <c r="K16" s="3">
        <v>42826</v>
      </c>
      <c r="L16" s="10"/>
      <c r="M16" s="15">
        <v>106</v>
      </c>
      <c r="N16" t="s">
        <v>62</v>
      </c>
    </row>
    <row r="17" spans="1:15" x14ac:dyDescent="0.2">
      <c r="A17" t="s">
        <v>26</v>
      </c>
      <c r="B17" t="s">
        <v>9</v>
      </c>
      <c r="C17" t="s">
        <v>49</v>
      </c>
      <c r="D17" t="s">
        <v>51</v>
      </c>
      <c r="E17" s="20">
        <v>144</v>
      </c>
      <c r="F17" s="20">
        <v>0</v>
      </c>
      <c r="G17" s="18">
        <f t="shared" ref="G17:G23" si="3">E17+F17</f>
        <v>144</v>
      </c>
      <c r="H17" s="2">
        <v>0.9</v>
      </c>
      <c r="I17" s="20">
        <f t="shared" si="1"/>
        <v>129.6</v>
      </c>
      <c r="J17" s="1">
        <f t="shared" ref="J17:J23" si="4">G17*H17</f>
        <v>129.6</v>
      </c>
      <c r="K17" s="3">
        <v>42826</v>
      </c>
      <c r="L17" s="10"/>
      <c r="M17" s="19">
        <v>214</v>
      </c>
      <c r="N17" t="s">
        <v>62</v>
      </c>
    </row>
    <row r="18" spans="1:15" x14ac:dyDescent="0.2">
      <c r="A18" t="s">
        <v>27</v>
      </c>
      <c r="B18" t="s">
        <v>7</v>
      </c>
      <c r="C18" t="s">
        <v>49</v>
      </c>
      <c r="D18" t="s">
        <v>51</v>
      </c>
      <c r="E18" s="20">
        <v>1200</v>
      </c>
      <c r="F18" s="20"/>
      <c r="G18" s="1">
        <f t="shared" si="3"/>
        <v>1200</v>
      </c>
      <c r="H18" s="2">
        <v>0.75</v>
      </c>
      <c r="I18" s="20">
        <f t="shared" si="1"/>
        <v>900</v>
      </c>
      <c r="J18" s="1">
        <f t="shared" si="4"/>
        <v>900</v>
      </c>
      <c r="K18" s="3">
        <v>42826</v>
      </c>
      <c r="L18" s="10"/>
      <c r="M18" s="15">
        <v>62</v>
      </c>
      <c r="N18" t="s">
        <v>63</v>
      </c>
    </row>
    <row r="19" spans="1:15" x14ac:dyDescent="0.2">
      <c r="A19" t="s">
        <v>28</v>
      </c>
      <c r="B19" t="s">
        <v>7</v>
      </c>
      <c r="C19" t="s">
        <v>49</v>
      </c>
      <c r="D19" t="s">
        <v>53</v>
      </c>
      <c r="E19" s="20">
        <v>2000</v>
      </c>
      <c r="F19" s="20">
        <v>1000</v>
      </c>
      <c r="G19" s="1">
        <f t="shared" si="3"/>
        <v>3000</v>
      </c>
      <c r="H19" s="2">
        <v>0.75</v>
      </c>
      <c r="I19" s="20">
        <f t="shared" si="1"/>
        <v>1500</v>
      </c>
      <c r="J19" s="1">
        <f t="shared" si="4"/>
        <v>2250</v>
      </c>
      <c r="K19" s="3">
        <v>42826</v>
      </c>
      <c r="L19" s="10"/>
      <c r="M19" s="15">
        <v>134</v>
      </c>
      <c r="N19" t="s">
        <v>64</v>
      </c>
    </row>
    <row r="20" spans="1:15" x14ac:dyDescent="0.2">
      <c r="A20" t="s">
        <v>29</v>
      </c>
      <c r="B20" s="6" t="s">
        <v>7</v>
      </c>
      <c r="C20" t="s">
        <v>48</v>
      </c>
      <c r="D20" t="s">
        <v>52</v>
      </c>
      <c r="E20" s="20">
        <v>1296</v>
      </c>
      <c r="F20" s="20"/>
      <c r="G20" s="1">
        <f t="shared" si="3"/>
        <v>1296</v>
      </c>
      <c r="H20" s="2">
        <v>0.75</v>
      </c>
      <c r="I20" s="20">
        <f t="shared" si="1"/>
        <v>972</v>
      </c>
      <c r="J20" s="1">
        <f t="shared" si="4"/>
        <v>972</v>
      </c>
      <c r="K20" s="3">
        <v>42855</v>
      </c>
      <c r="L20" s="10"/>
      <c r="M20" s="15">
        <v>96</v>
      </c>
      <c r="N20" t="s">
        <v>65</v>
      </c>
    </row>
    <row r="21" spans="1:15" x14ac:dyDescent="0.2">
      <c r="A21" t="s">
        <v>30</v>
      </c>
      <c r="B21" t="s">
        <v>6</v>
      </c>
      <c r="C21" t="s">
        <v>76</v>
      </c>
      <c r="D21" t="s">
        <v>51</v>
      </c>
      <c r="E21" s="20">
        <v>2500</v>
      </c>
      <c r="F21" s="20">
        <v>500</v>
      </c>
      <c r="G21" s="1">
        <f t="shared" si="3"/>
        <v>3000</v>
      </c>
      <c r="H21" s="23">
        <v>0.4</v>
      </c>
      <c r="I21" s="20">
        <f t="shared" si="1"/>
        <v>1000</v>
      </c>
      <c r="J21" s="1">
        <f t="shared" si="4"/>
        <v>1200</v>
      </c>
      <c r="K21" s="3">
        <v>42853</v>
      </c>
      <c r="L21" s="10"/>
      <c r="M21" s="15">
        <v>45</v>
      </c>
      <c r="N21" t="s">
        <v>66</v>
      </c>
      <c r="O21" s="6"/>
    </row>
    <row r="22" spans="1:15" x14ac:dyDescent="0.2">
      <c r="A22" t="s">
        <v>31</v>
      </c>
      <c r="B22" t="s">
        <v>10</v>
      </c>
      <c r="C22" t="s">
        <v>48</v>
      </c>
      <c r="D22" t="s">
        <v>51</v>
      </c>
      <c r="E22" s="20">
        <v>4000</v>
      </c>
      <c r="F22" s="20">
        <v>1000</v>
      </c>
      <c r="G22" s="1">
        <f t="shared" si="3"/>
        <v>5000</v>
      </c>
      <c r="H22" s="23">
        <v>0.3</v>
      </c>
      <c r="I22" s="20">
        <f t="shared" si="1"/>
        <v>1200</v>
      </c>
      <c r="J22" s="1">
        <f t="shared" si="4"/>
        <v>1500</v>
      </c>
      <c r="K22" s="3">
        <v>42855</v>
      </c>
      <c r="L22" s="10"/>
      <c r="M22" s="15">
        <v>15</v>
      </c>
      <c r="N22" t="s">
        <v>67</v>
      </c>
      <c r="O22" s="6"/>
    </row>
    <row r="23" spans="1:15" x14ac:dyDescent="0.2">
      <c r="A23" t="s">
        <v>32</v>
      </c>
      <c r="B23" t="s">
        <v>11</v>
      </c>
      <c r="C23" t="s">
        <v>48</v>
      </c>
      <c r="D23" t="s">
        <v>12</v>
      </c>
      <c r="E23" s="20">
        <v>8500</v>
      </c>
      <c r="F23" s="20">
        <v>1500</v>
      </c>
      <c r="G23" s="1">
        <f t="shared" si="3"/>
        <v>10000</v>
      </c>
      <c r="H23" s="23">
        <v>0.2</v>
      </c>
      <c r="I23" s="20">
        <f t="shared" si="1"/>
        <v>1700</v>
      </c>
      <c r="J23" s="1">
        <f t="shared" si="4"/>
        <v>2000</v>
      </c>
      <c r="K23" s="3">
        <v>42855</v>
      </c>
      <c r="L23" s="10"/>
      <c r="M23" s="15">
        <v>21</v>
      </c>
      <c r="N23" t="s">
        <v>69</v>
      </c>
      <c r="O23" s="6"/>
    </row>
    <row r="24" spans="1:15" s="5" customFormat="1" x14ac:dyDescent="0.2">
      <c r="A24" s="5" t="s">
        <v>14</v>
      </c>
      <c r="E24" s="21">
        <f>SUM(E16:E23)</f>
        <v>49640</v>
      </c>
      <c r="F24" s="21">
        <f>SUM(F16:F23)</f>
        <v>6724</v>
      </c>
      <c r="G24" s="7">
        <f>SUM(G16:G23)</f>
        <v>56364</v>
      </c>
      <c r="H24" s="8"/>
      <c r="I24" s="7">
        <f>SUM(I16:I23)</f>
        <v>34401.599999999999</v>
      </c>
      <c r="J24" s="7">
        <f>SUM(J16:J23)</f>
        <v>38403.199999999997</v>
      </c>
      <c r="K24" s="9"/>
      <c r="L24" s="11">
        <v>40000</v>
      </c>
      <c r="M24" s="16"/>
    </row>
    <row r="25" spans="1:15" x14ac:dyDescent="0.2">
      <c r="E25" s="20"/>
      <c r="F25" s="20"/>
      <c r="G25" s="1"/>
      <c r="H25" s="2"/>
      <c r="I25" s="20"/>
      <c r="J25" s="1"/>
      <c r="K25" s="3"/>
      <c r="L25" s="10"/>
      <c r="M25" s="15"/>
    </row>
    <row r="26" spans="1:15" x14ac:dyDescent="0.2">
      <c r="A26" t="s">
        <v>33</v>
      </c>
      <c r="B26" t="s">
        <v>6</v>
      </c>
      <c r="C26" t="s">
        <v>48</v>
      </c>
      <c r="D26" t="s">
        <v>51</v>
      </c>
      <c r="E26" s="20">
        <v>70000</v>
      </c>
      <c r="F26" s="20">
        <v>5000</v>
      </c>
      <c r="G26" s="18">
        <f>E26+F26</f>
        <v>75000</v>
      </c>
      <c r="H26" s="23">
        <v>0.4</v>
      </c>
      <c r="I26" s="20">
        <f t="shared" si="1"/>
        <v>28000</v>
      </c>
      <c r="J26" s="1">
        <f t="shared" ref="J26:J32" si="5">G26*H26</f>
        <v>30000</v>
      </c>
      <c r="K26" s="3">
        <v>42886</v>
      </c>
      <c r="L26" s="10"/>
      <c r="M26" s="15">
        <v>36</v>
      </c>
      <c r="N26" t="s">
        <v>68</v>
      </c>
      <c r="O26" s="6"/>
    </row>
    <row r="27" spans="1:15" x14ac:dyDescent="0.2">
      <c r="A27" t="s">
        <v>34</v>
      </c>
      <c r="B27" t="s">
        <v>6</v>
      </c>
      <c r="C27" t="s">
        <v>48</v>
      </c>
      <c r="D27" t="s">
        <v>52</v>
      </c>
      <c r="E27" s="20">
        <v>38000</v>
      </c>
      <c r="F27" s="20">
        <v>2000</v>
      </c>
      <c r="G27" s="1">
        <f>E27+F27</f>
        <v>40000</v>
      </c>
      <c r="H27" s="23">
        <v>0.4</v>
      </c>
      <c r="I27" s="20">
        <f t="shared" si="1"/>
        <v>15200</v>
      </c>
      <c r="J27" s="1">
        <f t="shared" si="5"/>
        <v>16000</v>
      </c>
      <c r="K27" s="3">
        <v>42886</v>
      </c>
      <c r="L27" s="10"/>
      <c r="M27" s="15">
        <v>28</v>
      </c>
    </row>
    <row r="28" spans="1:15" x14ac:dyDescent="0.2">
      <c r="A28" t="s">
        <v>35</v>
      </c>
      <c r="B28" t="s">
        <v>10</v>
      </c>
      <c r="C28" t="s">
        <v>48</v>
      </c>
      <c r="D28" t="s">
        <v>54</v>
      </c>
      <c r="E28" s="20">
        <v>20000</v>
      </c>
      <c r="F28" s="20">
        <v>2000</v>
      </c>
      <c r="G28" s="1">
        <f t="shared" ref="G28:G32" si="6">E28+F28</f>
        <v>22000</v>
      </c>
      <c r="H28" s="23">
        <v>0.3</v>
      </c>
      <c r="I28" s="20">
        <f t="shared" si="1"/>
        <v>6000</v>
      </c>
      <c r="J28" s="1">
        <f t="shared" si="5"/>
        <v>6600</v>
      </c>
      <c r="K28" s="3">
        <v>42886</v>
      </c>
      <c r="L28" s="10"/>
      <c r="M28" s="15">
        <v>30</v>
      </c>
    </row>
    <row r="29" spans="1:15" x14ac:dyDescent="0.2">
      <c r="A29" t="s">
        <v>36</v>
      </c>
      <c r="B29" t="s">
        <v>10</v>
      </c>
      <c r="C29" t="s">
        <v>49</v>
      </c>
      <c r="D29" t="s">
        <v>51</v>
      </c>
      <c r="E29" s="20">
        <v>35000</v>
      </c>
      <c r="F29" s="20">
        <v>3000</v>
      </c>
      <c r="G29" s="1">
        <f t="shared" si="6"/>
        <v>38000</v>
      </c>
      <c r="H29" s="23">
        <v>0.3</v>
      </c>
      <c r="I29" s="20">
        <f t="shared" si="1"/>
        <v>10500</v>
      </c>
      <c r="J29" s="1">
        <f t="shared" si="5"/>
        <v>11400</v>
      </c>
      <c r="K29" s="3">
        <v>42856</v>
      </c>
      <c r="L29" s="10"/>
      <c r="M29" s="15">
        <v>22</v>
      </c>
    </row>
    <row r="30" spans="1:15" x14ac:dyDescent="0.2">
      <c r="A30" t="s">
        <v>37</v>
      </c>
      <c r="B30" t="s">
        <v>10</v>
      </c>
      <c r="C30" t="s">
        <v>48</v>
      </c>
      <c r="D30" t="s">
        <v>51</v>
      </c>
      <c r="E30" s="20">
        <v>1500</v>
      </c>
      <c r="F30" s="20"/>
      <c r="G30" s="1">
        <f t="shared" si="6"/>
        <v>1500</v>
      </c>
      <c r="H30" s="23">
        <v>0.3</v>
      </c>
      <c r="I30" s="20">
        <f t="shared" si="1"/>
        <v>450</v>
      </c>
      <c r="J30" s="1">
        <f t="shared" si="5"/>
        <v>450</v>
      </c>
      <c r="K30" s="3">
        <v>42886</v>
      </c>
      <c r="L30" s="10"/>
      <c r="M30" s="15">
        <v>14</v>
      </c>
    </row>
    <row r="31" spans="1:15" x14ac:dyDescent="0.2">
      <c r="A31" t="s">
        <v>38</v>
      </c>
      <c r="B31" t="s">
        <v>11</v>
      </c>
      <c r="C31" t="s">
        <v>48</v>
      </c>
      <c r="D31" t="s">
        <v>51</v>
      </c>
      <c r="E31" s="20">
        <v>1296</v>
      </c>
      <c r="F31" s="20"/>
      <c r="G31" s="1">
        <f t="shared" si="6"/>
        <v>1296</v>
      </c>
      <c r="H31" s="23">
        <v>0.2</v>
      </c>
      <c r="I31" s="20">
        <f t="shared" si="1"/>
        <v>259.2</v>
      </c>
      <c r="J31" s="1">
        <f t="shared" si="5"/>
        <v>259.2</v>
      </c>
      <c r="K31" s="3">
        <v>42856</v>
      </c>
      <c r="L31" s="10"/>
      <c r="M31" s="15">
        <v>14</v>
      </c>
    </row>
    <row r="32" spans="1:15" x14ac:dyDescent="0.2">
      <c r="A32" t="s">
        <v>39</v>
      </c>
      <c r="B32" t="s">
        <v>11</v>
      </c>
      <c r="C32" t="s">
        <v>48</v>
      </c>
      <c r="D32" t="s">
        <v>53</v>
      </c>
      <c r="E32" s="20">
        <v>6800</v>
      </c>
      <c r="F32" s="20">
        <v>400</v>
      </c>
      <c r="G32" s="1">
        <f t="shared" si="6"/>
        <v>7200</v>
      </c>
      <c r="H32" s="23">
        <v>0.2</v>
      </c>
      <c r="I32" s="20">
        <f t="shared" si="1"/>
        <v>1360</v>
      </c>
      <c r="J32" s="1">
        <f t="shared" si="5"/>
        <v>1440</v>
      </c>
      <c r="K32" s="3">
        <v>42886</v>
      </c>
      <c r="L32" s="10"/>
      <c r="M32" s="15">
        <v>16</v>
      </c>
    </row>
    <row r="33" spans="1:14" s="5" customFormat="1" x14ac:dyDescent="0.2">
      <c r="A33" s="5" t="s">
        <v>15</v>
      </c>
      <c r="E33" s="21">
        <f>SUM(E26:E32)</f>
        <v>172596</v>
      </c>
      <c r="F33" s="21">
        <f>SUM(F26:F32)</f>
        <v>12400</v>
      </c>
      <c r="G33" s="7">
        <f>SUM(G26:G32)</f>
        <v>184996</v>
      </c>
      <c r="H33" s="8"/>
      <c r="I33" s="7">
        <f>SUM(I26:I32)</f>
        <v>61769.2</v>
      </c>
      <c r="J33" s="7">
        <f>SUM(J26:J32)</f>
        <v>66149.2</v>
      </c>
      <c r="K33" s="9"/>
      <c r="L33" s="11">
        <v>50000</v>
      </c>
      <c r="M33" s="16"/>
    </row>
    <row r="34" spans="1:14" x14ac:dyDescent="0.2">
      <c r="E34" s="20"/>
      <c r="F34" s="20"/>
      <c r="G34" s="1"/>
      <c r="H34" s="2"/>
      <c r="I34" s="20"/>
      <c r="J34" s="1"/>
      <c r="K34" s="3"/>
      <c r="L34" s="10"/>
      <c r="M34" s="15"/>
    </row>
    <row r="35" spans="1:14" x14ac:dyDescent="0.2">
      <c r="A35" t="s">
        <v>40</v>
      </c>
      <c r="B35" t="s">
        <v>75</v>
      </c>
      <c r="C35" t="s">
        <v>48</v>
      </c>
      <c r="D35" t="s">
        <v>52</v>
      </c>
      <c r="E35" s="20">
        <v>32000</v>
      </c>
      <c r="F35" s="20">
        <v>3000</v>
      </c>
      <c r="G35" s="1">
        <f>E35+F35</f>
        <v>35000</v>
      </c>
      <c r="H35" s="2">
        <v>0.9</v>
      </c>
      <c r="I35" s="20">
        <f t="shared" si="1"/>
        <v>28800</v>
      </c>
      <c r="J35" s="1">
        <f>G35*H35</f>
        <v>31500</v>
      </c>
      <c r="K35" s="3">
        <v>42916</v>
      </c>
      <c r="L35" s="10"/>
      <c r="M35" s="19">
        <v>289</v>
      </c>
      <c r="N35" t="s">
        <v>68</v>
      </c>
    </row>
    <row r="36" spans="1:14" x14ac:dyDescent="0.2">
      <c r="A36" t="s">
        <v>41</v>
      </c>
      <c r="B36" t="s">
        <v>6</v>
      </c>
      <c r="C36" t="s">
        <v>48</v>
      </c>
      <c r="D36" t="s">
        <v>50</v>
      </c>
      <c r="E36" s="20">
        <v>33400</v>
      </c>
      <c r="F36" s="20">
        <v>3000</v>
      </c>
      <c r="G36" s="1">
        <f t="shared" ref="G36:G42" si="7">E36+F36</f>
        <v>36400</v>
      </c>
      <c r="H36" s="2">
        <v>0.4</v>
      </c>
      <c r="I36" s="20">
        <f t="shared" si="1"/>
        <v>13360</v>
      </c>
      <c r="J36" s="1">
        <f t="shared" ref="J36:J42" si="8">G36*H36</f>
        <v>14560</v>
      </c>
      <c r="K36" s="3">
        <v>42916</v>
      </c>
      <c r="L36" s="10"/>
      <c r="M36" s="15">
        <v>41</v>
      </c>
    </row>
    <row r="37" spans="1:14" x14ac:dyDescent="0.2">
      <c r="A37" t="s">
        <v>42</v>
      </c>
      <c r="B37" t="s">
        <v>6</v>
      </c>
      <c r="C37" t="s">
        <v>76</v>
      </c>
      <c r="D37" t="s">
        <v>50</v>
      </c>
      <c r="E37" s="20">
        <v>65000</v>
      </c>
      <c r="F37" s="20">
        <v>5000</v>
      </c>
      <c r="G37" s="18">
        <f t="shared" si="7"/>
        <v>70000</v>
      </c>
      <c r="H37" s="2">
        <v>0.4</v>
      </c>
      <c r="I37" s="20">
        <f t="shared" si="1"/>
        <v>26000</v>
      </c>
      <c r="J37" s="1">
        <f t="shared" si="8"/>
        <v>28000</v>
      </c>
      <c r="K37" s="3">
        <v>42916</v>
      </c>
      <c r="L37" s="10"/>
      <c r="M37" s="15">
        <v>63</v>
      </c>
    </row>
    <row r="38" spans="1:14" x14ac:dyDescent="0.2">
      <c r="A38" t="s">
        <v>43</v>
      </c>
      <c r="B38" t="s">
        <v>10</v>
      </c>
      <c r="C38" t="s">
        <v>48</v>
      </c>
      <c r="D38" t="s">
        <v>50</v>
      </c>
      <c r="E38" s="20">
        <v>3240</v>
      </c>
      <c r="F38" s="20"/>
      <c r="G38" s="1">
        <f t="shared" si="7"/>
        <v>3240</v>
      </c>
      <c r="H38" s="2">
        <v>0.3</v>
      </c>
      <c r="I38" s="20">
        <f t="shared" si="1"/>
        <v>972</v>
      </c>
      <c r="J38" s="1">
        <f t="shared" si="8"/>
        <v>972</v>
      </c>
      <c r="K38" s="3">
        <v>42916</v>
      </c>
      <c r="L38" s="10"/>
      <c r="M38" s="15">
        <v>30</v>
      </c>
    </row>
    <row r="39" spans="1:14" x14ac:dyDescent="0.2">
      <c r="A39" t="s">
        <v>44</v>
      </c>
      <c r="B39" t="s">
        <v>11</v>
      </c>
      <c r="C39" t="s">
        <v>48</v>
      </c>
      <c r="D39" t="s">
        <v>54</v>
      </c>
      <c r="E39" s="20">
        <v>2500</v>
      </c>
      <c r="F39" s="20"/>
      <c r="G39" s="1">
        <f t="shared" si="7"/>
        <v>2500</v>
      </c>
      <c r="H39" s="2">
        <v>0.2</v>
      </c>
      <c r="I39" s="20">
        <f t="shared" si="1"/>
        <v>500</v>
      </c>
      <c r="J39" s="1">
        <f t="shared" si="8"/>
        <v>500</v>
      </c>
      <c r="K39" s="3">
        <v>42916</v>
      </c>
      <c r="L39" s="10"/>
      <c r="M39" s="15">
        <v>8</v>
      </c>
    </row>
    <row r="40" spans="1:14" x14ac:dyDescent="0.2">
      <c r="A40" t="s">
        <v>45</v>
      </c>
      <c r="B40" t="s">
        <v>11</v>
      </c>
      <c r="C40" t="s">
        <v>48</v>
      </c>
      <c r="D40" t="s">
        <v>51</v>
      </c>
      <c r="E40" s="20">
        <v>3500</v>
      </c>
      <c r="F40" s="20">
        <v>400</v>
      </c>
      <c r="G40" s="1">
        <f t="shared" si="7"/>
        <v>3900</v>
      </c>
      <c r="H40" s="2">
        <v>0.2</v>
      </c>
      <c r="I40" s="20">
        <f t="shared" si="1"/>
        <v>700</v>
      </c>
      <c r="J40" s="1">
        <f t="shared" si="8"/>
        <v>780</v>
      </c>
      <c r="K40" s="3">
        <v>42916</v>
      </c>
      <c r="L40" s="10"/>
      <c r="M40" s="15">
        <v>8</v>
      </c>
    </row>
    <row r="41" spans="1:14" x14ac:dyDescent="0.2">
      <c r="A41" t="s">
        <v>46</v>
      </c>
      <c r="B41" t="s">
        <v>11</v>
      </c>
      <c r="C41" t="s">
        <v>48</v>
      </c>
      <c r="D41" t="s">
        <v>50</v>
      </c>
      <c r="E41" s="20">
        <v>68000</v>
      </c>
      <c r="F41" s="20">
        <v>3000</v>
      </c>
      <c r="G41" s="18">
        <f t="shared" si="7"/>
        <v>71000</v>
      </c>
      <c r="H41" s="2">
        <v>0.2</v>
      </c>
      <c r="I41" s="20">
        <f t="shared" si="1"/>
        <v>13600</v>
      </c>
      <c r="J41" s="1">
        <f t="shared" si="8"/>
        <v>14200</v>
      </c>
      <c r="K41" s="3">
        <v>42916</v>
      </c>
      <c r="L41" s="10"/>
      <c r="M41" s="19">
        <v>56</v>
      </c>
    </row>
    <row r="42" spans="1:14" x14ac:dyDescent="0.2">
      <c r="A42" t="s">
        <v>47</v>
      </c>
      <c r="B42" t="s">
        <v>11</v>
      </c>
      <c r="C42" t="s">
        <v>48</v>
      </c>
      <c r="D42" t="s">
        <v>50</v>
      </c>
      <c r="E42" s="20">
        <v>9000</v>
      </c>
      <c r="F42" s="20">
        <v>1000</v>
      </c>
      <c r="G42" s="1">
        <f t="shared" si="7"/>
        <v>10000</v>
      </c>
      <c r="H42" s="2">
        <v>0.2</v>
      </c>
      <c r="I42" s="20">
        <f t="shared" si="1"/>
        <v>1800</v>
      </c>
      <c r="J42" s="1">
        <f t="shared" si="8"/>
        <v>2000</v>
      </c>
      <c r="K42" s="3">
        <v>42916</v>
      </c>
      <c r="L42" s="10"/>
      <c r="M42" s="15">
        <v>14</v>
      </c>
    </row>
    <row r="43" spans="1:14" s="5" customFormat="1" x14ac:dyDescent="0.2">
      <c r="A43" s="5" t="s">
        <v>16</v>
      </c>
      <c r="E43" s="21">
        <f>SUM(E35:E42)</f>
        <v>216640</v>
      </c>
      <c r="F43" s="21">
        <f>SUM(F35:F42)</f>
        <v>15400</v>
      </c>
      <c r="G43" s="7">
        <f>SUM(G35:G42)</f>
        <v>232040</v>
      </c>
      <c r="H43" s="8"/>
      <c r="I43" s="7">
        <f>SUM(I35:I42)</f>
        <v>85732</v>
      </c>
      <c r="J43" s="7">
        <f>SUM(J35:J42)</f>
        <v>92512</v>
      </c>
      <c r="K43" s="9"/>
      <c r="L43" s="11">
        <v>60000</v>
      </c>
      <c r="M43" s="16"/>
    </row>
    <row r="44" spans="1:14" x14ac:dyDescent="0.2">
      <c r="E44" s="20"/>
      <c r="F44" s="20"/>
      <c r="G44" s="1"/>
      <c r="H44" s="2"/>
      <c r="I44" s="2"/>
      <c r="J44" s="1"/>
      <c r="K44" s="3"/>
      <c r="L44" s="10"/>
      <c r="M44" s="17"/>
    </row>
    <row r="45" spans="1:14" x14ac:dyDescent="0.2">
      <c r="A45" s="14" t="s">
        <v>77</v>
      </c>
      <c r="B45" s="14"/>
      <c r="C45" s="14"/>
      <c r="D45" s="14"/>
      <c r="E45" s="22"/>
      <c r="F45" s="22"/>
      <c r="G45" s="1"/>
      <c r="H45" s="12"/>
      <c r="I45" s="12"/>
      <c r="J45" s="1"/>
      <c r="K45" s="3"/>
      <c r="L45" s="10"/>
      <c r="M45" s="17"/>
    </row>
    <row r="46" spans="1:14" x14ac:dyDescent="0.2">
      <c r="A46" s="14" t="s">
        <v>81</v>
      </c>
      <c r="B46" s="14"/>
      <c r="C46" s="14"/>
      <c r="D46" s="14"/>
      <c r="E46" s="22"/>
      <c r="F46" s="22"/>
      <c r="G46" s="1"/>
      <c r="H46" s="12"/>
      <c r="I46" s="12"/>
      <c r="J46" s="1"/>
      <c r="K46" s="3"/>
      <c r="L46" s="10"/>
      <c r="M46" s="17"/>
    </row>
    <row r="47" spans="1:14" x14ac:dyDescent="0.2">
      <c r="A47" s="14" t="s">
        <v>82</v>
      </c>
      <c r="B47" s="14"/>
      <c r="C47" s="14"/>
      <c r="D47" s="14"/>
      <c r="E47" s="22"/>
      <c r="F47" s="22"/>
      <c r="G47" s="1"/>
      <c r="H47" s="2"/>
      <c r="I47" s="2"/>
      <c r="J47" s="1"/>
      <c r="K47" s="3"/>
      <c r="L47" s="10"/>
      <c r="M47" s="17"/>
    </row>
    <row r="48" spans="1:14" x14ac:dyDescent="0.2">
      <c r="A48" s="14" t="s">
        <v>83</v>
      </c>
      <c r="B48" s="14"/>
      <c r="C48" s="14"/>
      <c r="D48" s="14"/>
      <c r="E48" s="22"/>
      <c r="F48" s="22"/>
      <c r="G48" s="1"/>
      <c r="H48" s="2"/>
      <c r="I48" s="2"/>
      <c r="J48" s="1"/>
      <c r="K48" s="3"/>
      <c r="L48" s="10"/>
      <c r="M48" s="17"/>
    </row>
    <row r="49" spans="1:13" x14ac:dyDescent="0.2">
      <c r="A49" s="14" t="s">
        <v>84</v>
      </c>
      <c r="B49" s="14"/>
      <c r="C49" s="14"/>
      <c r="D49" s="14"/>
      <c r="E49" s="22"/>
      <c r="F49" s="22"/>
      <c r="G49" s="1"/>
      <c r="H49" s="2"/>
      <c r="I49" s="2"/>
      <c r="J49" s="1"/>
      <c r="K49" s="3"/>
      <c r="L49" s="10"/>
      <c r="M49" s="17"/>
    </row>
    <row r="50" spans="1:13" x14ac:dyDescent="0.2">
      <c r="A50" s="14" t="s">
        <v>85</v>
      </c>
      <c r="B50" s="14"/>
      <c r="C50" s="14"/>
      <c r="D50" s="14"/>
      <c r="E50" s="22"/>
      <c r="F50" s="22"/>
      <c r="G50" s="1"/>
      <c r="H50" s="2"/>
      <c r="I50" s="2"/>
      <c r="J50" s="1"/>
      <c r="K50" s="3"/>
      <c r="L50" s="10"/>
      <c r="M50" s="17"/>
    </row>
    <row r="51" spans="1:13" x14ac:dyDescent="0.2">
      <c r="E51" s="20"/>
      <c r="F51" s="20"/>
      <c r="G51" s="1"/>
      <c r="H51" s="2"/>
      <c r="I51" s="2"/>
      <c r="J51" s="1"/>
      <c r="K51" s="3"/>
      <c r="L51" s="10"/>
      <c r="M51" s="17"/>
    </row>
    <row r="52" spans="1:13" x14ac:dyDescent="0.2">
      <c r="E52" s="20"/>
      <c r="F52" s="20"/>
      <c r="G52" s="1"/>
      <c r="H52" s="2"/>
      <c r="I52" s="2"/>
      <c r="J52" s="1"/>
      <c r="K52" s="3"/>
      <c r="L52" s="10"/>
      <c r="M52" s="17"/>
    </row>
    <row r="53" spans="1:13" x14ac:dyDescent="0.2">
      <c r="E53" s="20"/>
      <c r="F53" s="20"/>
      <c r="G53" s="1"/>
      <c r="H53" s="2"/>
      <c r="I53" s="2"/>
      <c r="J53" s="1"/>
      <c r="K53" s="3"/>
      <c r="L53" s="10"/>
      <c r="M53" s="17"/>
    </row>
    <row r="54" spans="1:13" x14ac:dyDescent="0.2">
      <c r="E54" s="20"/>
      <c r="F54" s="20"/>
      <c r="L54" s="10"/>
      <c r="M54" s="17"/>
    </row>
    <row r="55" spans="1:13" x14ac:dyDescent="0.2">
      <c r="M55" s="17"/>
    </row>
    <row r="56" spans="1:13" x14ac:dyDescent="0.2">
      <c r="A56" s="6"/>
      <c r="B56" s="6"/>
      <c r="M56" s="17"/>
    </row>
    <row r="57" spans="1:13" x14ac:dyDescent="0.2">
      <c r="A57" s="6"/>
      <c r="B57" s="6"/>
      <c r="M57" s="17"/>
    </row>
    <row r="58" spans="1:13" x14ac:dyDescent="0.2">
      <c r="A58" s="6"/>
      <c r="B58" s="6"/>
      <c r="M58" s="17"/>
    </row>
    <row r="59" spans="1:13" x14ac:dyDescent="0.2">
      <c r="A59" s="6"/>
      <c r="B59" s="6"/>
      <c r="M59" s="17"/>
    </row>
    <row r="60" spans="1:13" x14ac:dyDescent="0.2">
      <c r="A60" s="6"/>
      <c r="B60" s="6"/>
      <c r="M60" s="17"/>
    </row>
    <row r="61" spans="1:13" x14ac:dyDescent="0.2">
      <c r="A61" s="6"/>
      <c r="B61" s="6"/>
    </row>
    <row r="62" spans="1:13" x14ac:dyDescent="0.2">
      <c r="A62" s="6"/>
      <c r="B62" s="6"/>
    </row>
    <row r="63" spans="1:13" x14ac:dyDescent="0.2">
      <c r="A63" s="6"/>
      <c r="B63" s="6"/>
    </row>
    <row r="64" spans="1:13" x14ac:dyDescent="0.2">
      <c r="A64" s="6"/>
      <c r="B64" s="6"/>
    </row>
  </sheetData>
  <sortState ref="A26:O32">
    <sortCondition descending="1" ref="H26:H3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Sales Forecast 2017-03-09</vt:lpstr>
    </vt:vector>
  </TitlesOfParts>
  <Company>Arbor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Dacko</dc:creator>
  <cp:lastModifiedBy>Ted Dacko</cp:lastModifiedBy>
  <dcterms:created xsi:type="dcterms:W3CDTF">2017-03-10T14:43:21Z</dcterms:created>
  <dcterms:modified xsi:type="dcterms:W3CDTF">2019-12-14T13:43:19Z</dcterms:modified>
</cp:coreProperties>
</file>